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 activeTab="1"/>
  </bookViews>
  <sheets>
    <sheet name="Analysis-XII" sheetId="2" r:id="rId1"/>
    <sheet name="Analysis-X" sheetId="1" r:id="rId2"/>
  </sheets>
  <calcPr calcId="144525"/>
</workbook>
</file>

<file path=xl/calcChain.xml><?xml version="1.0" encoding="utf-8"?>
<calcChain xmlns="http://schemas.openxmlformats.org/spreadsheetml/2006/main">
  <c r="Q19" i="2" l="1"/>
  <c r="M19" i="2"/>
  <c r="J19" i="2"/>
  <c r="T19" i="2" s="1"/>
  <c r="I19" i="2"/>
  <c r="S19" i="2" s="1"/>
  <c r="H19" i="2"/>
  <c r="R19" i="2" s="1"/>
  <c r="G19" i="2"/>
  <c r="F19" i="2"/>
  <c r="P19" i="2" s="1"/>
  <c r="E19" i="2"/>
  <c r="O19" i="2" s="1"/>
  <c r="D19" i="2"/>
  <c r="N19" i="2" s="1"/>
  <c r="C19" i="2"/>
  <c r="K19" i="2" s="1"/>
  <c r="B19" i="2"/>
  <c r="L19" i="2" s="1"/>
  <c r="T18" i="2"/>
  <c r="S18" i="2"/>
  <c r="R18" i="2"/>
  <c r="Q18" i="2"/>
  <c r="P18" i="2"/>
  <c r="O18" i="2"/>
  <c r="N18" i="2"/>
  <c r="M18" i="2"/>
  <c r="L18" i="2"/>
  <c r="U18" i="2" s="1"/>
  <c r="V18" i="2" s="1"/>
  <c r="K18" i="2"/>
  <c r="T17" i="2"/>
  <c r="S17" i="2"/>
  <c r="R17" i="2"/>
  <c r="Q17" i="2"/>
  <c r="P17" i="2"/>
  <c r="O17" i="2"/>
  <c r="N17" i="2"/>
  <c r="M17" i="2"/>
  <c r="L17" i="2"/>
  <c r="U17" i="2" s="1"/>
  <c r="V17" i="2" s="1"/>
  <c r="K17" i="2"/>
  <c r="T16" i="2"/>
  <c r="S16" i="2"/>
  <c r="R16" i="2"/>
  <c r="Q16" i="2"/>
  <c r="P16" i="2"/>
  <c r="O16" i="2"/>
  <c r="N16" i="2"/>
  <c r="M16" i="2"/>
  <c r="L16" i="2"/>
  <c r="U16" i="2" s="1"/>
  <c r="V16" i="2" s="1"/>
  <c r="K16" i="2"/>
  <c r="T15" i="2"/>
  <c r="S15" i="2"/>
  <c r="R15" i="2"/>
  <c r="Q15" i="2"/>
  <c r="P15" i="2"/>
  <c r="O15" i="2"/>
  <c r="N15" i="2"/>
  <c r="M15" i="2"/>
  <c r="L15" i="2"/>
  <c r="U15" i="2" s="1"/>
  <c r="V15" i="2" s="1"/>
  <c r="K15" i="2"/>
  <c r="T14" i="2"/>
  <c r="S14" i="2"/>
  <c r="R14" i="2"/>
  <c r="Q14" i="2"/>
  <c r="P14" i="2"/>
  <c r="O14" i="2"/>
  <c r="N14" i="2"/>
  <c r="M14" i="2"/>
  <c r="L14" i="2"/>
  <c r="U14" i="2" s="1"/>
  <c r="V14" i="2" s="1"/>
  <c r="K14" i="2"/>
  <c r="T13" i="2"/>
  <c r="S13" i="2"/>
  <c r="R13" i="2"/>
  <c r="Q13" i="2"/>
  <c r="P13" i="2"/>
  <c r="O13" i="2"/>
  <c r="N13" i="2"/>
  <c r="M13" i="2"/>
  <c r="L13" i="2"/>
  <c r="U13" i="2" s="1"/>
  <c r="V13" i="2" s="1"/>
  <c r="K13" i="2"/>
  <c r="T12" i="2"/>
  <c r="S12" i="2"/>
  <c r="R12" i="2"/>
  <c r="Q12" i="2"/>
  <c r="P12" i="2"/>
  <c r="O12" i="2"/>
  <c r="N12" i="2"/>
  <c r="M12" i="2"/>
  <c r="L12" i="2"/>
  <c r="U12" i="2" s="1"/>
  <c r="V12" i="2" s="1"/>
  <c r="K12" i="2"/>
  <c r="T11" i="2"/>
  <c r="S11" i="2"/>
  <c r="R11" i="2"/>
  <c r="Q11" i="2"/>
  <c r="P11" i="2"/>
  <c r="O11" i="2"/>
  <c r="N11" i="2"/>
  <c r="M11" i="2"/>
  <c r="L11" i="2"/>
  <c r="U11" i="2" s="1"/>
  <c r="V11" i="2" s="1"/>
  <c r="K11" i="2"/>
  <c r="T10" i="2"/>
  <c r="S10" i="2"/>
  <c r="R10" i="2"/>
  <c r="Q10" i="2"/>
  <c r="P10" i="2"/>
  <c r="O10" i="2"/>
  <c r="N10" i="2"/>
  <c r="M10" i="2"/>
  <c r="L10" i="2"/>
  <c r="U10" i="2" s="1"/>
  <c r="V10" i="2" s="1"/>
  <c r="K10" i="2"/>
  <c r="T9" i="2"/>
  <c r="S9" i="2"/>
  <c r="R9" i="2"/>
  <c r="Q9" i="2"/>
  <c r="P9" i="2"/>
  <c r="O9" i="2"/>
  <c r="N9" i="2"/>
  <c r="M9" i="2"/>
  <c r="L9" i="2"/>
  <c r="U9" i="2" s="1"/>
  <c r="V9" i="2" s="1"/>
  <c r="K9" i="2"/>
  <c r="T8" i="2"/>
  <c r="S8" i="2"/>
  <c r="R8" i="2"/>
  <c r="Q8" i="2"/>
  <c r="P8" i="2"/>
  <c r="O8" i="2"/>
  <c r="N8" i="2"/>
  <c r="M8" i="2"/>
  <c r="L8" i="2"/>
  <c r="U8" i="2" s="1"/>
  <c r="V8" i="2" s="1"/>
  <c r="K8" i="2"/>
  <c r="T7" i="2"/>
  <c r="S7" i="2"/>
  <c r="R7" i="2"/>
  <c r="Q7" i="2"/>
  <c r="P7" i="2"/>
  <c r="O7" i="2"/>
  <c r="N7" i="2"/>
  <c r="M7" i="2"/>
  <c r="L7" i="2"/>
  <c r="U7" i="2" s="1"/>
  <c r="V7" i="2" s="1"/>
  <c r="K7" i="2"/>
  <c r="T6" i="2"/>
  <c r="S6" i="2"/>
  <c r="R6" i="2"/>
  <c r="Q6" i="2"/>
  <c r="P6" i="2"/>
  <c r="O6" i="2"/>
  <c r="N6" i="2"/>
  <c r="M6" i="2"/>
  <c r="L6" i="2"/>
  <c r="U6" i="2" s="1"/>
  <c r="V6" i="2" s="1"/>
  <c r="K6" i="2"/>
  <c r="T5" i="2"/>
  <c r="S5" i="2"/>
  <c r="R5" i="2"/>
  <c r="Q5" i="2"/>
  <c r="P5" i="2"/>
  <c r="O5" i="2"/>
  <c r="N5" i="2"/>
  <c r="M5" i="2"/>
  <c r="L5" i="2"/>
  <c r="U5" i="2" s="1"/>
  <c r="V5" i="2" s="1"/>
  <c r="T4" i="2"/>
  <c r="S4" i="2"/>
  <c r="R4" i="2"/>
  <c r="Q4" i="2"/>
  <c r="P4" i="2"/>
  <c r="O4" i="2"/>
  <c r="N4" i="2"/>
  <c r="M4" i="2"/>
  <c r="U4" i="2" s="1"/>
  <c r="V4" i="2" s="1"/>
  <c r="L4" i="2"/>
  <c r="K4" i="2"/>
  <c r="U19" i="2" l="1"/>
  <c r="V19" i="2" s="1"/>
  <c r="R10" i="1" l="1"/>
  <c r="Q10" i="1"/>
  <c r="N10" i="1"/>
  <c r="M10" i="1"/>
  <c r="J10" i="1"/>
  <c r="T10" i="1" s="1"/>
  <c r="I10" i="1"/>
  <c r="S10" i="1" s="1"/>
  <c r="H10" i="1"/>
  <c r="G10" i="1"/>
  <c r="F10" i="1"/>
  <c r="P10" i="1" s="1"/>
  <c r="E10" i="1"/>
  <c r="O10" i="1" s="1"/>
  <c r="D10" i="1"/>
  <c r="C10" i="1"/>
  <c r="B10" i="1"/>
  <c r="L10" i="1" s="1"/>
  <c r="T9" i="1"/>
  <c r="S9" i="1"/>
  <c r="R9" i="1"/>
  <c r="Q9" i="1"/>
  <c r="P9" i="1"/>
  <c r="O9" i="1"/>
  <c r="N9" i="1"/>
  <c r="M9" i="1"/>
  <c r="L9" i="1"/>
  <c r="U9" i="1" s="1"/>
  <c r="V9" i="1" s="1"/>
  <c r="K9" i="1"/>
  <c r="T8" i="1"/>
  <c r="S8" i="1"/>
  <c r="R8" i="1"/>
  <c r="Q8" i="1"/>
  <c r="P8" i="1"/>
  <c r="O8" i="1"/>
  <c r="N8" i="1"/>
  <c r="M8" i="1"/>
  <c r="L8" i="1"/>
  <c r="U8" i="1" s="1"/>
  <c r="V8" i="1" s="1"/>
  <c r="K8" i="1"/>
  <c r="T7" i="1"/>
  <c r="S7" i="1"/>
  <c r="R7" i="1"/>
  <c r="Q7" i="1"/>
  <c r="P7" i="1"/>
  <c r="O7" i="1"/>
  <c r="N7" i="1"/>
  <c r="M7" i="1"/>
  <c r="L7" i="1"/>
  <c r="U7" i="1" s="1"/>
  <c r="V7" i="1" s="1"/>
  <c r="K7" i="1"/>
  <c r="T6" i="1"/>
  <c r="S6" i="1"/>
  <c r="R6" i="1"/>
  <c r="Q6" i="1"/>
  <c r="P6" i="1"/>
  <c r="O6" i="1"/>
  <c r="N6" i="1"/>
  <c r="M6" i="1"/>
  <c r="L6" i="1"/>
  <c r="U6" i="1" s="1"/>
  <c r="V6" i="1" s="1"/>
  <c r="K6" i="1"/>
  <c r="T5" i="1"/>
  <c r="S5" i="1"/>
  <c r="R5" i="1"/>
  <c r="Q5" i="1"/>
  <c r="P5" i="1"/>
  <c r="O5" i="1"/>
  <c r="N5" i="1"/>
  <c r="M5" i="1"/>
  <c r="L5" i="1"/>
  <c r="U5" i="1" s="1"/>
  <c r="V5" i="1" s="1"/>
  <c r="K5" i="1"/>
  <c r="T4" i="1"/>
  <c r="S4" i="1"/>
  <c r="R4" i="1"/>
  <c r="Q4" i="1"/>
  <c r="P4" i="1"/>
  <c r="O4" i="1"/>
  <c r="N4" i="1"/>
  <c r="M4" i="1"/>
  <c r="L4" i="1"/>
  <c r="U4" i="1" s="1"/>
  <c r="V4" i="1" s="1"/>
  <c r="K4" i="1"/>
  <c r="U10" i="1" l="1"/>
  <c r="K10" i="1"/>
  <c r="V10" i="1" l="1"/>
</calcChain>
</file>

<file path=xl/sharedStrings.xml><?xml version="1.0" encoding="utf-8"?>
<sst xmlns="http://schemas.openxmlformats.org/spreadsheetml/2006/main" count="69" uniqueCount="46">
  <si>
    <t>KENDRIYA VIDYALAYA KHANAPARA</t>
  </si>
  <si>
    <t>SUB</t>
  </si>
  <si>
    <t>A1-8</t>
  </si>
  <si>
    <t>A2-7</t>
  </si>
  <si>
    <t>B1-6</t>
  </si>
  <si>
    <t>B2-5</t>
  </si>
  <si>
    <t>C1-4</t>
  </si>
  <si>
    <t>C2-3</t>
  </si>
  <si>
    <t>D1-2</t>
  </si>
  <si>
    <t>D2-1</t>
  </si>
  <si>
    <t>E-0</t>
  </si>
  <si>
    <t>TOTAL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</si>
  <si>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</si>
  <si>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</si>
  <si>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</si>
  <si>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</si>
  <si>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</si>
  <si>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</si>
  <si>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</si>
  <si>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</si>
  <si>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</si>
  <si>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N X W</t>
  </si>
  <si>
    <t>PI</t>
  </si>
  <si>
    <t>ENGLISH</t>
  </si>
  <si>
    <t>HINDI</t>
  </si>
  <si>
    <t>SANSKRIT</t>
  </si>
  <si>
    <t>MATHS</t>
  </si>
  <si>
    <t>SCIENCE</t>
  </si>
  <si>
    <t>S.ST</t>
  </si>
  <si>
    <t>E2</t>
  </si>
  <si>
    <t>ENG</t>
  </si>
  <si>
    <t>HIN</t>
  </si>
  <si>
    <t>PHY</t>
  </si>
  <si>
    <t>CHEM</t>
  </si>
  <si>
    <t>BIO</t>
  </si>
  <si>
    <t>IP</t>
  </si>
  <si>
    <t>CS</t>
  </si>
  <si>
    <t>HIST</t>
  </si>
  <si>
    <t>GEOG</t>
  </si>
  <si>
    <t>POL SC</t>
  </si>
  <si>
    <t>ACC</t>
  </si>
  <si>
    <t>BST</t>
  </si>
  <si>
    <t>ECO</t>
  </si>
  <si>
    <t>PHE</t>
  </si>
  <si>
    <t>CLASS - XII (2021-22)</t>
  </si>
  <si>
    <t>CLASS - X (2021-22)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</si>
</sst>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name val="Calibri"/>
    </font>
    <font>
      <b/>
      <sz val="22"/>
      <color rgb="FF000000"/>
      <name val="Calibri"/>
      <family val="2"/>
    </font>
    <font>
      <b/>
      <sz val="18"/>
      <color rgb="FF000000"/>
      <name val="Calibri"/>
      <family val="2"/>
    </font>
    <font>
      <sz val="18"/>
      <name val="Calibri"/>
      <family val="2"/>
    </font>
    <font>
      <sz val="1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6" fillId="0" borderId="0" xfId="1" applyFont="1" applyAlignment="1"/>
    <xf numFmtId="0" fontId="6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/>
    <xf numFmtId="0" fontId="7" fillId="0" borderId="1" xfId="1" applyFont="1" applyBorder="1" applyAlignment="1">
      <alignment horizontal="center"/>
    </xf>
    <xf numFmtId="0" fontId="8" fillId="0" borderId="1" xfId="1" applyFont="1" applyBorder="1" applyAlignment="1">
      <alignment horizontal="center" vertical="center"/>
    </xf>
    <xf numFmtId="2" fontId="6" fillId="2" borderId="1" xfId="1" applyNumberFormat="1" applyFont="1" applyFill="1" applyBorder="1" applyAlignment="1">
      <alignment horizontal="center" vertical="center"/>
    </xf>
    <xf numFmtId="0" fontId="8" fillId="0" borderId="1" xfId="1" applyFont="1" applyBorder="1" applyAlignment="1"/>
    <xf numFmtId="2" fontId="6" fillId="3" borderId="1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view="pageBreakPreview" zoomScale="60" zoomScaleNormal="100" workbookViewId="0">
      <selection activeCell="P6" sqref="P6"/>
    </sheetView>
  </sheetViews>
  <sheetFormatPr defaultColWidth="10" defaultRowHeight="37.5" customHeight="1"/>
  <cols>
    <col min="1" max="1" width="11.7109375" style="8" customWidth="1"/>
    <col min="2" max="2" width="7.85546875" style="8" customWidth="1"/>
    <col min="3" max="3" width="8.28515625" style="8" customWidth="1"/>
    <col min="4" max="4" width="7.7109375" style="8" customWidth="1"/>
    <col min="5" max="5" width="8.42578125" style="8" customWidth="1"/>
    <col min="6" max="6" width="8.28515625" style="8" customWidth="1"/>
    <col min="7" max="7" width="7.7109375" style="8" customWidth="1"/>
    <col min="8" max="8" width="9.28515625" style="8" customWidth="1"/>
    <col min="9" max="9" width="7.7109375" style="8" customWidth="1"/>
    <col min="10" max="10" width="8.42578125" style="8" customWidth="1"/>
    <col min="11" max="11" width="9.7109375" style="8" customWidth="1"/>
    <col min="12" max="12" width="7.42578125" style="8" customWidth="1"/>
    <col min="13" max="13" width="8.7109375" style="8" customWidth="1"/>
    <col min="14" max="16" width="7.7109375" style="8" customWidth="1"/>
    <col min="17" max="17" width="7" style="8" customWidth="1"/>
    <col min="18" max="18" width="8" style="8" customWidth="1"/>
    <col min="19" max="19" width="7.28515625" style="8" customWidth="1"/>
    <col min="20" max="20" width="8" style="8" customWidth="1"/>
    <col min="21" max="21" width="13.85546875" style="8" customWidth="1"/>
    <col min="22" max="22" width="11" style="8" customWidth="1"/>
    <col min="23" max="16384" width="10" style="8"/>
  </cols>
  <sheetData>
    <row r="1" spans="1:22" s="5" customFormat="1" ht="37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5" customFormat="1" ht="37.5" customHeight="1">
      <c r="A2" s="15" t="s">
        <v>44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 ht="37.5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29</v>
      </c>
      <c r="U3" s="7" t="s">
        <v>21</v>
      </c>
      <c r="V3" s="7" t="s">
        <v>22</v>
      </c>
    </row>
    <row r="4" spans="1:22" ht="37.5" customHeight="1">
      <c r="A4" s="9" t="s">
        <v>30</v>
      </c>
      <c r="B4" s="10">
        <v>26</v>
      </c>
      <c r="C4" s="10">
        <v>41</v>
      </c>
      <c r="D4" s="10">
        <v>33</v>
      </c>
      <c r="E4" s="10">
        <v>19</v>
      </c>
      <c r="F4" s="10">
        <v>23</v>
      </c>
      <c r="G4" s="10">
        <v>23</v>
      </c>
      <c r="H4" s="10">
        <v>14</v>
      </c>
      <c r="I4" s="10">
        <v>4</v>
      </c>
      <c r="J4" s="10">
        <v>1</v>
      </c>
      <c r="K4" s="11">
        <f>SUM(B4:J4)</f>
        <v>184</v>
      </c>
      <c r="L4" s="11">
        <f>B4*8</f>
        <v>208</v>
      </c>
      <c r="M4" s="11">
        <f>C4*7</f>
        <v>287</v>
      </c>
      <c r="N4" s="11">
        <f>D4*6</f>
        <v>198</v>
      </c>
      <c r="O4" s="11">
        <f>E4*5</f>
        <v>95</v>
      </c>
      <c r="P4" s="11">
        <f>F4*4</f>
        <v>92</v>
      </c>
      <c r="Q4" s="11">
        <f>G4*3</f>
        <v>69</v>
      </c>
      <c r="R4" s="11">
        <f>H4*2</f>
        <v>28</v>
      </c>
      <c r="S4" s="11">
        <f>I4*1</f>
        <v>4</v>
      </c>
      <c r="T4" s="11">
        <f>J4*0</f>
        <v>0</v>
      </c>
      <c r="U4" s="11">
        <f t="shared" ref="U4:U9" si="0">SUM(L4:T4)</f>
        <v>981</v>
      </c>
      <c r="V4" s="12">
        <f>U4*12.5/K4</f>
        <v>66.644021739130437</v>
      </c>
    </row>
    <row r="5" spans="1:22" ht="37.5" customHeight="1">
      <c r="A5" s="9" t="s">
        <v>31</v>
      </c>
      <c r="B5" s="10">
        <v>2</v>
      </c>
      <c r="C5" s="10">
        <v>5</v>
      </c>
      <c r="D5" s="10">
        <v>8</v>
      </c>
      <c r="E5" s="10">
        <v>8</v>
      </c>
      <c r="F5" s="10">
        <v>13</v>
      </c>
      <c r="G5" s="10">
        <v>13</v>
      </c>
      <c r="H5" s="10">
        <v>6</v>
      </c>
      <c r="I5" s="10">
        <v>6</v>
      </c>
      <c r="J5" s="10">
        <v>0</v>
      </c>
      <c r="K5" s="11">
        <v>61</v>
      </c>
      <c r="L5" s="11">
        <f t="shared" ref="L5:L18" si="1">B5*8</f>
        <v>16</v>
      </c>
      <c r="M5" s="11">
        <f t="shared" ref="M5:M18" si="2">C5*7</f>
        <v>35</v>
      </c>
      <c r="N5" s="11">
        <f t="shared" ref="N5:N18" si="3">D5*6</f>
        <v>48</v>
      </c>
      <c r="O5" s="11">
        <f t="shared" ref="O5:O18" si="4">E5*5</f>
        <v>40</v>
      </c>
      <c r="P5" s="11">
        <f t="shared" ref="P5:P18" si="5">F5*4</f>
        <v>52</v>
      </c>
      <c r="Q5" s="11">
        <f t="shared" ref="Q5:Q18" si="6">G5*3</f>
        <v>39</v>
      </c>
      <c r="R5" s="11">
        <f t="shared" ref="R5:R18" si="7">H5*2</f>
        <v>12</v>
      </c>
      <c r="S5" s="11">
        <f t="shared" ref="S5:S18" si="8">I5*1</f>
        <v>6</v>
      </c>
      <c r="T5" s="11">
        <f t="shared" ref="T5:T18" si="9">J5*0</f>
        <v>0</v>
      </c>
      <c r="U5" s="11">
        <f t="shared" si="0"/>
        <v>248</v>
      </c>
      <c r="V5" s="12">
        <f t="shared" ref="V5:V18" si="10">U5*12.5/K5</f>
        <v>50.819672131147541</v>
      </c>
    </row>
    <row r="6" spans="1:22" ht="37.5" customHeight="1">
      <c r="A6" s="9" t="s">
        <v>26</v>
      </c>
      <c r="B6" s="10">
        <v>6</v>
      </c>
      <c r="C6" s="10">
        <v>6</v>
      </c>
      <c r="D6" s="10">
        <v>7</v>
      </c>
      <c r="E6" s="10">
        <v>11</v>
      </c>
      <c r="F6" s="10">
        <v>13</v>
      </c>
      <c r="G6" s="10">
        <v>9</v>
      </c>
      <c r="H6" s="10">
        <v>14</v>
      </c>
      <c r="I6" s="10">
        <v>14</v>
      </c>
      <c r="J6" s="10">
        <v>4</v>
      </c>
      <c r="K6" s="11">
        <f t="shared" ref="K6:K18" si="11">SUM(B6:J6)</f>
        <v>84</v>
      </c>
      <c r="L6" s="11">
        <f t="shared" si="1"/>
        <v>48</v>
      </c>
      <c r="M6" s="11">
        <f t="shared" si="2"/>
        <v>42</v>
      </c>
      <c r="N6" s="11">
        <f t="shared" si="3"/>
        <v>42</v>
      </c>
      <c r="O6" s="11">
        <f t="shared" si="4"/>
        <v>55</v>
      </c>
      <c r="P6" s="11">
        <f t="shared" si="5"/>
        <v>52</v>
      </c>
      <c r="Q6" s="11">
        <f t="shared" si="6"/>
        <v>27</v>
      </c>
      <c r="R6" s="11">
        <f t="shared" si="7"/>
        <v>28</v>
      </c>
      <c r="S6" s="11">
        <f t="shared" si="8"/>
        <v>14</v>
      </c>
      <c r="T6" s="11">
        <f t="shared" si="9"/>
        <v>0</v>
      </c>
      <c r="U6" s="11">
        <f t="shared" si="0"/>
        <v>308</v>
      </c>
      <c r="V6" s="12">
        <f t="shared" si="10"/>
        <v>45.833333333333336</v>
      </c>
    </row>
    <row r="7" spans="1:22" ht="37.5" customHeight="1">
      <c r="A7" s="9" t="s">
        <v>32</v>
      </c>
      <c r="B7" s="10">
        <v>10</v>
      </c>
      <c r="C7" s="10">
        <v>9</v>
      </c>
      <c r="D7" s="10">
        <v>10</v>
      </c>
      <c r="E7" s="10">
        <v>17</v>
      </c>
      <c r="F7" s="10">
        <v>11</v>
      </c>
      <c r="G7" s="10">
        <v>19</v>
      </c>
      <c r="H7" s="10">
        <v>12</v>
      </c>
      <c r="I7" s="10">
        <v>14</v>
      </c>
      <c r="J7" s="10">
        <v>2</v>
      </c>
      <c r="K7" s="11">
        <f t="shared" si="11"/>
        <v>104</v>
      </c>
      <c r="L7" s="11">
        <f t="shared" si="1"/>
        <v>80</v>
      </c>
      <c r="M7" s="11">
        <f t="shared" si="2"/>
        <v>63</v>
      </c>
      <c r="N7" s="11">
        <f t="shared" si="3"/>
        <v>60</v>
      </c>
      <c r="O7" s="11">
        <f t="shared" si="4"/>
        <v>85</v>
      </c>
      <c r="P7" s="11">
        <f t="shared" si="5"/>
        <v>44</v>
      </c>
      <c r="Q7" s="11">
        <f t="shared" si="6"/>
        <v>57</v>
      </c>
      <c r="R7" s="11">
        <f t="shared" si="7"/>
        <v>24</v>
      </c>
      <c r="S7" s="11">
        <f t="shared" si="8"/>
        <v>14</v>
      </c>
      <c r="T7" s="11">
        <f t="shared" si="9"/>
        <v>0</v>
      </c>
      <c r="U7" s="11">
        <f t="shared" si="0"/>
        <v>427</v>
      </c>
      <c r="V7" s="12">
        <f t="shared" si="10"/>
        <v>51.322115384615387</v>
      </c>
    </row>
    <row r="8" spans="1:22" ht="37.5" customHeight="1">
      <c r="A8" s="9" t="s">
        <v>33</v>
      </c>
      <c r="B8" s="10">
        <v>11</v>
      </c>
      <c r="C8" s="10">
        <v>17</v>
      </c>
      <c r="D8" s="10">
        <v>17</v>
      </c>
      <c r="E8" s="10">
        <v>7</v>
      </c>
      <c r="F8" s="10">
        <v>11</v>
      </c>
      <c r="G8" s="10">
        <v>16</v>
      </c>
      <c r="H8" s="10">
        <v>7</v>
      </c>
      <c r="I8" s="10">
        <v>15</v>
      </c>
      <c r="J8" s="10">
        <v>3</v>
      </c>
      <c r="K8" s="11">
        <f t="shared" si="11"/>
        <v>104</v>
      </c>
      <c r="L8" s="11">
        <f t="shared" si="1"/>
        <v>88</v>
      </c>
      <c r="M8" s="11">
        <f t="shared" si="2"/>
        <v>119</v>
      </c>
      <c r="N8" s="11">
        <f t="shared" si="3"/>
        <v>102</v>
      </c>
      <c r="O8" s="11">
        <f t="shared" si="4"/>
        <v>35</v>
      </c>
      <c r="P8" s="11">
        <f t="shared" si="5"/>
        <v>44</v>
      </c>
      <c r="Q8" s="11">
        <f t="shared" si="6"/>
        <v>48</v>
      </c>
      <c r="R8" s="11">
        <f t="shared" si="7"/>
        <v>14</v>
      </c>
      <c r="S8" s="11">
        <f t="shared" si="8"/>
        <v>15</v>
      </c>
      <c r="T8" s="11">
        <f t="shared" si="9"/>
        <v>0</v>
      </c>
      <c r="U8" s="11">
        <f t="shared" si="0"/>
        <v>465</v>
      </c>
      <c r="V8" s="12">
        <f t="shared" si="10"/>
        <v>55.88942307692308</v>
      </c>
    </row>
    <row r="9" spans="1:22" ht="37.5" customHeight="1">
      <c r="A9" s="9" t="s">
        <v>34</v>
      </c>
      <c r="B9" s="10">
        <v>7</v>
      </c>
      <c r="C9" s="10">
        <v>14</v>
      </c>
      <c r="D9" s="10">
        <v>13</v>
      </c>
      <c r="E9" s="10">
        <v>6</v>
      </c>
      <c r="F9" s="10">
        <v>12</v>
      </c>
      <c r="G9" s="10">
        <v>16</v>
      </c>
      <c r="H9" s="10">
        <v>5</v>
      </c>
      <c r="I9" s="10">
        <v>4</v>
      </c>
      <c r="J9" s="10">
        <v>1</v>
      </c>
      <c r="K9" s="11">
        <f t="shared" si="11"/>
        <v>78</v>
      </c>
      <c r="L9" s="11">
        <f t="shared" si="1"/>
        <v>56</v>
      </c>
      <c r="M9" s="11">
        <f t="shared" si="2"/>
        <v>98</v>
      </c>
      <c r="N9" s="11">
        <f t="shared" si="3"/>
        <v>78</v>
      </c>
      <c r="O9" s="11">
        <f t="shared" si="4"/>
        <v>30</v>
      </c>
      <c r="P9" s="11">
        <f t="shared" si="5"/>
        <v>48</v>
      </c>
      <c r="Q9" s="11">
        <f t="shared" si="6"/>
        <v>48</v>
      </c>
      <c r="R9" s="11">
        <f t="shared" si="7"/>
        <v>10</v>
      </c>
      <c r="S9" s="11">
        <f t="shared" si="8"/>
        <v>4</v>
      </c>
      <c r="T9" s="11">
        <f t="shared" si="9"/>
        <v>0</v>
      </c>
      <c r="U9" s="11">
        <f t="shared" si="0"/>
        <v>372</v>
      </c>
      <c r="V9" s="12">
        <f t="shared" si="10"/>
        <v>59.615384615384613</v>
      </c>
    </row>
    <row r="10" spans="1:22" ht="37.5" customHeight="1">
      <c r="A10" s="9" t="s">
        <v>35</v>
      </c>
      <c r="B10" s="10">
        <v>5</v>
      </c>
      <c r="C10" s="10">
        <v>2</v>
      </c>
      <c r="D10" s="10">
        <v>5</v>
      </c>
      <c r="E10" s="10">
        <v>7</v>
      </c>
      <c r="F10" s="10">
        <v>2</v>
      </c>
      <c r="G10" s="10">
        <v>8</v>
      </c>
      <c r="H10" s="10">
        <v>7</v>
      </c>
      <c r="I10" s="10">
        <v>3</v>
      </c>
      <c r="J10" s="10">
        <v>0</v>
      </c>
      <c r="K10" s="11">
        <f t="shared" si="11"/>
        <v>39</v>
      </c>
      <c r="L10" s="11">
        <f t="shared" si="1"/>
        <v>40</v>
      </c>
      <c r="M10" s="11">
        <f t="shared" si="2"/>
        <v>14</v>
      </c>
      <c r="N10" s="11">
        <f t="shared" si="3"/>
        <v>30</v>
      </c>
      <c r="O10" s="11">
        <f t="shared" si="4"/>
        <v>35</v>
      </c>
      <c r="P10" s="11">
        <f t="shared" si="5"/>
        <v>8</v>
      </c>
      <c r="Q10" s="11">
        <f t="shared" si="6"/>
        <v>24</v>
      </c>
      <c r="R10" s="11">
        <f t="shared" si="7"/>
        <v>14</v>
      </c>
      <c r="S10" s="11">
        <f t="shared" si="8"/>
        <v>3</v>
      </c>
      <c r="T10" s="11">
        <f t="shared" si="9"/>
        <v>0</v>
      </c>
      <c r="U10" s="11">
        <f t="shared" ref="U10:U19" si="12">SUM(L10:T10)</f>
        <v>168</v>
      </c>
      <c r="V10" s="12">
        <f t="shared" si="10"/>
        <v>53.846153846153847</v>
      </c>
    </row>
    <row r="11" spans="1:22" ht="37.5" customHeight="1">
      <c r="A11" s="9" t="s">
        <v>36</v>
      </c>
      <c r="B11" s="11">
        <v>5</v>
      </c>
      <c r="C11" s="11">
        <v>3</v>
      </c>
      <c r="D11" s="11">
        <v>7</v>
      </c>
      <c r="E11" s="11">
        <v>6</v>
      </c>
      <c r="F11" s="11">
        <v>1</v>
      </c>
      <c r="G11" s="11">
        <v>2</v>
      </c>
      <c r="H11" s="11">
        <v>1</v>
      </c>
      <c r="I11" s="11">
        <v>0</v>
      </c>
      <c r="J11" s="11">
        <v>0</v>
      </c>
      <c r="K11" s="11">
        <f t="shared" si="11"/>
        <v>25</v>
      </c>
      <c r="L11" s="11">
        <f t="shared" si="1"/>
        <v>40</v>
      </c>
      <c r="M11" s="11">
        <f t="shared" si="2"/>
        <v>21</v>
      </c>
      <c r="N11" s="11">
        <f t="shared" si="3"/>
        <v>42</v>
      </c>
      <c r="O11" s="11">
        <f t="shared" si="4"/>
        <v>30</v>
      </c>
      <c r="P11" s="11">
        <f t="shared" si="5"/>
        <v>4</v>
      </c>
      <c r="Q11" s="11">
        <f t="shared" si="6"/>
        <v>6</v>
      </c>
      <c r="R11" s="11">
        <f t="shared" si="7"/>
        <v>2</v>
      </c>
      <c r="S11" s="11">
        <f t="shared" si="8"/>
        <v>0</v>
      </c>
      <c r="T11" s="11">
        <f t="shared" si="9"/>
        <v>0</v>
      </c>
      <c r="U11" s="11">
        <f t="shared" si="12"/>
        <v>145</v>
      </c>
      <c r="V11" s="12">
        <f>U11*12.5/K11</f>
        <v>72.5</v>
      </c>
    </row>
    <row r="12" spans="1:22" ht="37.5" customHeight="1">
      <c r="A12" s="9" t="s">
        <v>37</v>
      </c>
      <c r="B12" s="10">
        <v>5</v>
      </c>
      <c r="C12" s="10">
        <v>11</v>
      </c>
      <c r="D12" s="10">
        <v>10</v>
      </c>
      <c r="E12" s="10">
        <v>12</v>
      </c>
      <c r="F12" s="10">
        <v>7</v>
      </c>
      <c r="G12" s="10">
        <v>2</v>
      </c>
      <c r="H12" s="10">
        <v>2</v>
      </c>
      <c r="I12" s="10">
        <v>0</v>
      </c>
      <c r="J12" s="10">
        <v>0</v>
      </c>
      <c r="K12" s="11">
        <f t="shared" si="11"/>
        <v>49</v>
      </c>
      <c r="L12" s="11">
        <f t="shared" si="1"/>
        <v>40</v>
      </c>
      <c r="M12" s="11">
        <f t="shared" si="2"/>
        <v>77</v>
      </c>
      <c r="N12" s="11">
        <f t="shared" si="3"/>
        <v>60</v>
      </c>
      <c r="O12" s="11">
        <f t="shared" si="4"/>
        <v>60</v>
      </c>
      <c r="P12" s="11">
        <f t="shared" si="5"/>
        <v>28</v>
      </c>
      <c r="Q12" s="11">
        <f t="shared" si="6"/>
        <v>6</v>
      </c>
      <c r="R12" s="11">
        <f t="shared" si="7"/>
        <v>4</v>
      </c>
      <c r="S12" s="11">
        <f t="shared" si="8"/>
        <v>0</v>
      </c>
      <c r="T12" s="11">
        <f t="shared" si="9"/>
        <v>0</v>
      </c>
      <c r="U12" s="11">
        <f t="shared" si="12"/>
        <v>275</v>
      </c>
      <c r="V12" s="12">
        <f t="shared" si="10"/>
        <v>70.15306122448979</v>
      </c>
    </row>
    <row r="13" spans="1:22" ht="37.5" customHeight="1">
      <c r="A13" s="9" t="s">
        <v>38</v>
      </c>
      <c r="B13" s="10">
        <v>9</v>
      </c>
      <c r="C13" s="10">
        <v>11</v>
      </c>
      <c r="D13" s="10">
        <v>5</v>
      </c>
      <c r="E13" s="10">
        <v>12</v>
      </c>
      <c r="F13" s="10">
        <v>5</v>
      </c>
      <c r="G13" s="10">
        <v>3</v>
      </c>
      <c r="H13" s="10">
        <v>4</v>
      </c>
      <c r="I13" s="10">
        <v>0</v>
      </c>
      <c r="J13" s="10">
        <v>0</v>
      </c>
      <c r="K13" s="11">
        <f t="shared" si="11"/>
        <v>49</v>
      </c>
      <c r="L13" s="11">
        <f t="shared" si="1"/>
        <v>72</v>
      </c>
      <c r="M13" s="11">
        <f t="shared" si="2"/>
        <v>77</v>
      </c>
      <c r="N13" s="11">
        <f t="shared" si="3"/>
        <v>30</v>
      </c>
      <c r="O13" s="11">
        <f t="shared" si="4"/>
        <v>60</v>
      </c>
      <c r="P13" s="11">
        <f t="shared" si="5"/>
        <v>20</v>
      </c>
      <c r="Q13" s="11">
        <f t="shared" si="6"/>
        <v>9</v>
      </c>
      <c r="R13" s="11">
        <f t="shared" si="7"/>
        <v>8</v>
      </c>
      <c r="S13" s="11">
        <f t="shared" si="8"/>
        <v>0</v>
      </c>
      <c r="T13" s="11">
        <f t="shared" si="9"/>
        <v>0</v>
      </c>
      <c r="U13" s="11">
        <f t="shared" si="12"/>
        <v>276</v>
      </c>
      <c r="V13" s="12">
        <f t="shared" si="10"/>
        <v>70.408163265306129</v>
      </c>
    </row>
    <row r="14" spans="1:22" ht="37.5" customHeight="1">
      <c r="A14" s="9" t="s">
        <v>39</v>
      </c>
      <c r="B14" s="10">
        <v>8</v>
      </c>
      <c r="C14" s="10">
        <v>8</v>
      </c>
      <c r="D14" s="10">
        <v>7</v>
      </c>
      <c r="E14" s="10">
        <v>5</v>
      </c>
      <c r="F14" s="10">
        <v>4</v>
      </c>
      <c r="G14" s="10">
        <v>0</v>
      </c>
      <c r="H14" s="10">
        <v>2</v>
      </c>
      <c r="I14" s="10">
        <v>0</v>
      </c>
      <c r="J14" s="10">
        <v>0</v>
      </c>
      <c r="K14" s="11">
        <f t="shared" si="11"/>
        <v>34</v>
      </c>
      <c r="L14" s="11">
        <f t="shared" si="1"/>
        <v>64</v>
      </c>
      <c r="M14" s="11">
        <f t="shared" si="2"/>
        <v>56</v>
      </c>
      <c r="N14" s="11">
        <f t="shared" si="3"/>
        <v>42</v>
      </c>
      <c r="O14" s="11">
        <f t="shared" si="4"/>
        <v>25</v>
      </c>
      <c r="P14" s="11">
        <f t="shared" si="5"/>
        <v>16</v>
      </c>
      <c r="Q14" s="11">
        <f t="shared" si="6"/>
        <v>0</v>
      </c>
      <c r="R14" s="11">
        <f t="shared" si="7"/>
        <v>4</v>
      </c>
      <c r="S14" s="11">
        <f t="shared" si="8"/>
        <v>0</v>
      </c>
      <c r="T14" s="11">
        <f t="shared" si="9"/>
        <v>0</v>
      </c>
      <c r="U14" s="11">
        <f t="shared" si="12"/>
        <v>207</v>
      </c>
      <c r="V14" s="12">
        <f t="shared" si="10"/>
        <v>76.102941176470594</v>
      </c>
    </row>
    <row r="15" spans="1:22" ht="37.5" customHeight="1">
      <c r="A15" s="9" t="s">
        <v>40</v>
      </c>
      <c r="B15" s="10">
        <v>4</v>
      </c>
      <c r="C15" s="10">
        <v>6</v>
      </c>
      <c r="D15" s="10">
        <v>3</v>
      </c>
      <c r="E15" s="10">
        <v>3</v>
      </c>
      <c r="F15" s="10">
        <v>7</v>
      </c>
      <c r="G15" s="10">
        <v>5</v>
      </c>
      <c r="H15" s="10">
        <v>2</v>
      </c>
      <c r="I15" s="10">
        <v>1</v>
      </c>
      <c r="J15" s="10">
        <v>0</v>
      </c>
      <c r="K15" s="11">
        <f t="shared" si="11"/>
        <v>31</v>
      </c>
      <c r="L15" s="11">
        <f t="shared" si="1"/>
        <v>32</v>
      </c>
      <c r="M15" s="11">
        <f t="shared" si="2"/>
        <v>42</v>
      </c>
      <c r="N15" s="11">
        <f t="shared" si="3"/>
        <v>18</v>
      </c>
      <c r="O15" s="11">
        <f t="shared" si="4"/>
        <v>15</v>
      </c>
      <c r="P15" s="11">
        <f t="shared" si="5"/>
        <v>28</v>
      </c>
      <c r="Q15" s="11">
        <f t="shared" si="6"/>
        <v>15</v>
      </c>
      <c r="R15" s="11">
        <f t="shared" si="7"/>
        <v>4</v>
      </c>
      <c r="S15" s="11">
        <f t="shared" si="8"/>
        <v>1</v>
      </c>
      <c r="T15" s="11">
        <f t="shared" si="9"/>
        <v>0</v>
      </c>
      <c r="U15" s="11">
        <f t="shared" si="12"/>
        <v>155</v>
      </c>
      <c r="V15" s="12">
        <f t="shared" si="10"/>
        <v>62.5</v>
      </c>
    </row>
    <row r="16" spans="1:22" ht="37.5" customHeight="1">
      <c r="A16" s="9" t="s">
        <v>41</v>
      </c>
      <c r="B16" s="10">
        <v>5</v>
      </c>
      <c r="C16" s="10">
        <v>1</v>
      </c>
      <c r="D16" s="10">
        <v>1</v>
      </c>
      <c r="E16" s="10">
        <v>3</v>
      </c>
      <c r="F16" s="10">
        <v>5</v>
      </c>
      <c r="G16" s="10">
        <v>9</v>
      </c>
      <c r="H16" s="10">
        <v>4</v>
      </c>
      <c r="I16" s="10">
        <v>3</v>
      </c>
      <c r="J16" s="10">
        <v>0</v>
      </c>
      <c r="K16" s="11">
        <f t="shared" si="11"/>
        <v>31</v>
      </c>
      <c r="L16" s="11">
        <f t="shared" si="1"/>
        <v>40</v>
      </c>
      <c r="M16" s="11">
        <f t="shared" si="2"/>
        <v>7</v>
      </c>
      <c r="N16" s="11">
        <f t="shared" si="3"/>
        <v>6</v>
      </c>
      <c r="O16" s="11">
        <f t="shared" si="4"/>
        <v>15</v>
      </c>
      <c r="P16" s="11">
        <f t="shared" si="5"/>
        <v>20</v>
      </c>
      <c r="Q16" s="11">
        <f t="shared" si="6"/>
        <v>27</v>
      </c>
      <c r="R16" s="11">
        <f t="shared" si="7"/>
        <v>8</v>
      </c>
      <c r="S16" s="11">
        <f t="shared" si="8"/>
        <v>3</v>
      </c>
      <c r="T16" s="11">
        <f t="shared" si="9"/>
        <v>0</v>
      </c>
      <c r="U16" s="11">
        <f t="shared" si="12"/>
        <v>126</v>
      </c>
      <c r="V16" s="12">
        <f t="shared" si="10"/>
        <v>50.806451612903224</v>
      </c>
    </row>
    <row r="17" spans="1:22" ht="37.5" customHeight="1">
      <c r="A17" s="9" t="s">
        <v>42</v>
      </c>
      <c r="B17" s="10">
        <v>4</v>
      </c>
      <c r="C17" s="10">
        <v>4</v>
      </c>
      <c r="D17" s="10">
        <v>2</v>
      </c>
      <c r="E17" s="10">
        <v>10</v>
      </c>
      <c r="F17" s="10">
        <v>8</v>
      </c>
      <c r="G17" s="10">
        <v>14</v>
      </c>
      <c r="H17" s="10">
        <v>4</v>
      </c>
      <c r="I17" s="10">
        <v>1</v>
      </c>
      <c r="J17" s="10">
        <v>0</v>
      </c>
      <c r="K17" s="11">
        <f t="shared" si="11"/>
        <v>47</v>
      </c>
      <c r="L17" s="11">
        <f t="shared" si="1"/>
        <v>32</v>
      </c>
      <c r="M17" s="11">
        <f t="shared" si="2"/>
        <v>28</v>
      </c>
      <c r="N17" s="11">
        <f t="shared" si="3"/>
        <v>12</v>
      </c>
      <c r="O17" s="11">
        <f t="shared" si="4"/>
        <v>50</v>
      </c>
      <c r="P17" s="11">
        <f t="shared" si="5"/>
        <v>32</v>
      </c>
      <c r="Q17" s="11">
        <f t="shared" si="6"/>
        <v>42</v>
      </c>
      <c r="R17" s="11">
        <f t="shared" si="7"/>
        <v>8</v>
      </c>
      <c r="S17" s="11">
        <f t="shared" si="8"/>
        <v>1</v>
      </c>
      <c r="T17" s="11">
        <f t="shared" si="9"/>
        <v>0</v>
      </c>
      <c r="U17" s="11">
        <f t="shared" si="12"/>
        <v>205</v>
      </c>
      <c r="V17" s="12">
        <f t="shared" si="10"/>
        <v>54.521276595744681</v>
      </c>
    </row>
    <row r="18" spans="1:22" ht="37.5" customHeight="1">
      <c r="A18" s="9" t="s">
        <v>43</v>
      </c>
      <c r="B18" s="10">
        <v>9</v>
      </c>
      <c r="C18" s="10">
        <v>16</v>
      </c>
      <c r="D18" s="10">
        <v>29</v>
      </c>
      <c r="E18" s="10">
        <v>21</v>
      </c>
      <c r="F18" s="10">
        <v>23</v>
      </c>
      <c r="G18" s="10">
        <v>37</v>
      </c>
      <c r="H18" s="10">
        <v>31</v>
      </c>
      <c r="I18" s="10">
        <v>17</v>
      </c>
      <c r="J18" s="10">
        <v>0</v>
      </c>
      <c r="K18" s="11">
        <f t="shared" si="11"/>
        <v>183</v>
      </c>
      <c r="L18" s="11">
        <f t="shared" si="1"/>
        <v>72</v>
      </c>
      <c r="M18" s="11">
        <f t="shared" si="2"/>
        <v>112</v>
      </c>
      <c r="N18" s="11">
        <f t="shared" si="3"/>
        <v>174</v>
      </c>
      <c r="O18" s="11">
        <f t="shared" si="4"/>
        <v>105</v>
      </c>
      <c r="P18" s="11">
        <f t="shared" si="5"/>
        <v>92</v>
      </c>
      <c r="Q18" s="11">
        <f t="shared" si="6"/>
        <v>111</v>
      </c>
      <c r="R18" s="11">
        <f t="shared" si="7"/>
        <v>62</v>
      </c>
      <c r="S18" s="11">
        <f t="shared" si="8"/>
        <v>17</v>
      </c>
      <c r="T18" s="11">
        <f t="shared" si="9"/>
        <v>0</v>
      </c>
      <c r="U18" s="11">
        <f t="shared" si="12"/>
        <v>745</v>
      </c>
      <c r="V18" s="12">
        <f t="shared" si="10"/>
        <v>50.887978142076506</v>
      </c>
    </row>
    <row r="19" spans="1:22" ht="37.5" customHeight="1">
      <c r="A19" s="13"/>
      <c r="B19" s="11">
        <f t="shared" ref="B19:J19" si="13">SUM(B4:B18)</f>
        <v>116</v>
      </c>
      <c r="C19" s="11">
        <f t="shared" si="13"/>
        <v>154</v>
      </c>
      <c r="D19" s="11">
        <f t="shared" si="13"/>
        <v>157</v>
      </c>
      <c r="E19" s="11">
        <f t="shared" si="13"/>
        <v>147</v>
      </c>
      <c r="F19" s="11">
        <f t="shared" si="13"/>
        <v>145</v>
      </c>
      <c r="G19" s="11">
        <f t="shared" si="13"/>
        <v>176</v>
      </c>
      <c r="H19" s="11">
        <f t="shared" si="13"/>
        <v>115</v>
      </c>
      <c r="I19" s="11">
        <f t="shared" si="13"/>
        <v>82</v>
      </c>
      <c r="J19" s="11">
        <f t="shared" si="13"/>
        <v>11</v>
      </c>
      <c r="K19" s="11">
        <f>SUM(B19:J19)</f>
        <v>1103</v>
      </c>
      <c r="L19" s="11">
        <f>B19*8</f>
        <v>928</v>
      </c>
      <c r="M19" s="11">
        <f>C19*7</f>
        <v>1078</v>
      </c>
      <c r="N19" s="11">
        <f>D19*6</f>
        <v>942</v>
      </c>
      <c r="O19" s="11">
        <f>E19*5</f>
        <v>735</v>
      </c>
      <c r="P19" s="11">
        <f>F19*4</f>
        <v>580</v>
      </c>
      <c r="Q19" s="11">
        <f>G19*3</f>
        <v>528</v>
      </c>
      <c r="R19" s="11">
        <f>H19*2</f>
        <v>230</v>
      </c>
      <c r="S19" s="11">
        <f>I19*1</f>
        <v>82</v>
      </c>
      <c r="T19" s="11">
        <f>J19*0</f>
        <v>0</v>
      </c>
      <c r="U19" s="11">
        <f t="shared" si="12"/>
        <v>5103</v>
      </c>
      <c r="V19" s="14">
        <f>U19*12.5/K19</f>
        <v>57.83091568449683</v>
      </c>
    </row>
  </sheetData>
  <mergeCells count="2">
    <mergeCell ref="A1:V1"/>
    <mergeCell ref="A2:V2"/>
  </mergeCell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view="pageBreakPreview" zoomScale="60" zoomScaleNormal="100" workbookViewId="0">
      <selection activeCell="Z5" sqref="Z5"/>
    </sheetView>
  </sheetViews>
  <sheetFormatPr defaultColWidth="8.85546875" defaultRowHeight="52.5" customHeight="1"/>
  <cols>
    <col min="1" max="1" width="20.85546875" style="1" bestFit="1" customWidth="1"/>
    <col min="2" max="3" width="11.140625" style="1" bestFit="1" customWidth="1"/>
    <col min="4" max="5" width="10.85546875" style="1" bestFit="1" customWidth="1"/>
    <col min="6" max="7" width="10.5703125" style="1" bestFit="1" customWidth="1"/>
    <col min="8" max="9" width="11.140625" style="1" bestFit="1" customWidth="1"/>
    <col min="10" max="10" width="8" style="1" bestFit="1" customWidth="1"/>
    <col min="11" max="11" width="14.140625" style="1" bestFit="1" customWidth="1"/>
    <col min="12" max="14" width="11.5703125" style="1" bestFit="1" customWidth="1"/>
    <col min="15" max="18" width="9.140625" style="1" bestFit="1" customWidth="1"/>
    <col min="19" max="19" width="7.28515625" style="1" bestFit="1" customWidth="1"/>
    <col min="20" max="20" width="4.42578125" style="1" bestFit="1" customWidth="1"/>
    <col min="21" max="21" width="13.42578125" style="1" bestFit="1" customWidth="1"/>
    <col min="22" max="22" width="12.7109375" style="1" bestFit="1" customWidth="1"/>
    <col min="23" max="23" width="8.85546875" style="1"/>
    <col min="24" max="24" width="8.85546875" style="1" customWidth="1"/>
    <col min="25" max="16384" width="8.85546875" style="1"/>
  </cols>
  <sheetData>
    <row r="1" spans="1:22" ht="52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52.5" customHeight="1">
      <c r="A2" s="16" t="s">
        <v>45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ht="52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20</v>
      </c>
      <c r="U3" s="2" t="s">
        <v>21</v>
      </c>
      <c r="V3" s="2" t="s">
        <v>22</v>
      </c>
    </row>
    <row r="4" spans="1:22" ht="52.5" customHeight="1">
      <c r="A4" s="2" t="s">
        <v>23</v>
      </c>
      <c r="B4" s="3">
        <v>73</v>
      </c>
      <c r="C4" s="3">
        <v>43</v>
      </c>
      <c r="D4" s="3">
        <v>36</v>
      </c>
      <c r="E4" s="3">
        <v>25</v>
      </c>
      <c r="F4" s="3">
        <v>23</v>
      </c>
      <c r="G4" s="3">
        <v>11</v>
      </c>
      <c r="H4" s="3">
        <v>6</v>
      </c>
      <c r="I4" s="3">
        <v>2</v>
      </c>
      <c r="J4" s="3">
        <v>0</v>
      </c>
      <c r="K4" s="3">
        <f>SUM(B4:J4)</f>
        <v>219</v>
      </c>
      <c r="L4" s="3">
        <f>B4*8</f>
        <v>584</v>
      </c>
      <c r="M4" s="3">
        <f>C4*7</f>
        <v>301</v>
      </c>
      <c r="N4" s="3">
        <f>D4*6</f>
        <v>216</v>
      </c>
      <c r="O4" s="3">
        <f>E4*5</f>
        <v>125</v>
      </c>
      <c r="P4" s="3">
        <f>F4*4</f>
        <v>92</v>
      </c>
      <c r="Q4" s="3">
        <f>G4*3</f>
        <v>33</v>
      </c>
      <c r="R4" s="3">
        <f>H4*2</f>
        <v>12</v>
      </c>
      <c r="S4" s="3">
        <f>I4*1</f>
        <v>2</v>
      </c>
      <c r="T4" s="3">
        <f>J4*0</f>
        <v>0</v>
      </c>
      <c r="U4" s="3">
        <f t="shared" ref="U4:U7" si="0">SUM(L4:T4)</f>
        <v>1365</v>
      </c>
      <c r="V4" s="4">
        <f>U4*12.5/K4</f>
        <v>77.910958904109592</v>
      </c>
    </row>
    <row r="5" spans="1:22" ht="52.5" customHeight="1">
      <c r="A5" s="2" t="s">
        <v>24</v>
      </c>
      <c r="B5" s="3">
        <v>61</v>
      </c>
      <c r="C5" s="3">
        <v>34</v>
      </c>
      <c r="D5" s="3">
        <v>33</v>
      </c>
      <c r="E5" s="3">
        <v>35</v>
      </c>
      <c r="F5" s="3">
        <v>14</v>
      </c>
      <c r="G5" s="3">
        <v>8</v>
      </c>
      <c r="H5" s="3">
        <v>13</v>
      </c>
      <c r="I5" s="3">
        <v>5</v>
      </c>
      <c r="J5" s="3">
        <v>0</v>
      </c>
      <c r="K5" s="3">
        <f t="shared" ref="K5:K9" si="1">SUM(B5:J5)</f>
        <v>203</v>
      </c>
      <c r="L5" s="3">
        <f t="shared" ref="L5:L9" si="2">B5*8</f>
        <v>488</v>
      </c>
      <c r="M5" s="3">
        <f t="shared" ref="M5:M9" si="3">C5*7</f>
        <v>238</v>
      </c>
      <c r="N5" s="3">
        <f t="shared" ref="N5:N9" si="4">D5*6</f>
        <v>198</v>
      </c>
      <c r="O5" s="3">
        <f t="shared" ref="O5:O9" si="5">E5*5</f>
        <v>175</v>
      </c>
      <c r="P5" s="3">
        <f t="shared" ref="P5:P9" si="6">F5*4</f>
        <v>56</v>
      </c>
      <c r="Q5" s="3">
        <f t="shared" ref="Q5:Q9" si="7">G5*3</f>
        <v>24</v>
      </c>
      <c r="R5" s="3">
        <f t="shared" ref="R5:R9" si="8">H5*2</f>
        <v>26</v>
      </c>
      <c r="S5" s="3">
        <f t="shared" ref="S5:S9" si="9">I5*1</f>
        <v>5</v>
      </c>
      <c r="T5" s="3">
        <f t="shared" ref="T5:T9" si="10">J5*0</f>
        <v>0</v>
      </c>
      <c r="U5" s="3">
        <f t="shared" si="0"/>
        <v>1210</v>
      </c>
      <c r="V5" s="4">
        <f t="shared" ref="V5:V9" si="11">U5*12.5/K5</f>
        <v>74.50738916256158</v>
      </c>
    </row>
    <row r="6" spans="1:22" ht="52.5" customHeight="1">
      <c r="A6" s="2" t="s">
        <v>25</v>
      </c>
      <c r="B6" s="3">
        <v>8</v>
      </c>
      <c r="C6" s="3">
        <v>2</v>
      </c>
      <c r="D6" s="3">
        <v>3</v>
      </c>
      <c r="E6" s="3">
        <v>1</v>
      </c>
      <c r="F6" s="3">
        <v>0</v>
      </c>
      <c r="G6" s="3">
        <v>1</v>
      </c>
      <c r="H6" s="3">
        <v>0</v>
      </c>
      <c r="I6" s="3">
        <v>1</v>
      </c>
      <c r="J6" s="3">
        <v>0</v>
      </c>
      <c r="K6" s="3">
        <f t="shared" si="1"/>
        <v>16</v>
      </c>
      <c r="L6" s="3">
        <f t="shared" si="2"/>
        <v>64</v>
      </c>
      <c r="M6" s="3">
        <f t="shared" si="3"/>
        <v>14</v>
      </c>
      <c r="N6" s="3">
        <f t="shared" si="4"/>
        <v>18</v>
      </c>
      <c r="O6" s="3">
        <f t="shared" si="5"/>
        <v>5</v>
      </c>
      <c r="P6" s="3">
        <f t="shared" si="6"/>
        <v>0</v>
      </c>
      <c r="Q6" s="3">
        <f t="shared" si="7"/>
        <v>3</v>
      </c>
      <c r="R6" s="3">
        <f t="shared" si="8"/>
        <v>0</v>
      </c>
      <c r="S6" s="3">
        <f t="shared" si="9"/>
        <v>1</v>
      </c>
      <c r="T6" s="3">
        <f t="shared" si="10"/>
        <v>0</v>
      </c>
      <c r="U6" s="3">
        <f t="shared" si="0"/>
        <v>105</v>
      </c>
      <c r="V6" s="4">
        <f t="shared" si="11"/>
        <v>82.03125</v>
      </c>
    </row>
    <row r="7" spans="1:22" ht="52.5" customHeight="1">
      <c r="A7" s="2" t="s">
        <v>26</v>
      </c>
      <c r="B7" s="3">
        <v>53</v>
      </c>
      <c r="C7" s="3">
        <v>39</v>
      </c>
      <c r="D7" s="3">
        <v>43</v>
      </c>
      <c r="E7" s="3">
        <v>27</v>
      </c>
      <c r="F7" s="3">
        <v>27</v>
      </c>
      <c r="G7" s="3">
        <v>16</v>
      </c>
      <c r="H7" s="3">
        <v>11</v>
      </c>
      <c r="I7" s="3">
        <v>2</v>
      </c>
      <c r="J7" s="3">
        <v>1</v>
      </c>
      <c r="K7" s="3">
        <f t="shared" si="1"/>
        <v>219</v>
      </c>
      <c r="L7" s="3">
        <f t="shared" si="2"/>
        <v>424</v>
      </c>
      <c r="M7" s="3">
        <f t="shared" si="3"/>
        <v>273</v>
      </c>
      <c r="N7" s="3">
        <f t="shared" si="4"/>
        <v>258</v>
      </c>
      <c r="O7" s="3">
        <f t="shared" si="5"/>
        <v>135</v>
      </c>
      <c r="P7" s="3">
        <f t="shared" si="6"/>
        <v>108</v>
      </c>
      <c r="Q7" s="3">
        <f t="shared" si="7"/>
        <v>48</v>
      </c>
      <c r="R7" s="3">
        <f t="shared" si="8"/>
        <v>22</v>
      </c>
      <c r="S7" s="3">
        <f t="shared" si="9"/>
        <v>2</v>
      </c>
      <c r="T7" s="3">
        <f t="shared" si="10"/>
        <v>0</v>
      </c>
      <c r="U7" s="3">
        <f t="shared" si="0"/>
        <v>1270</v>
      </c>
      <c r="V7" s="4">
        <f t="shared" si="11"/>
        <v>72.48858447488584</v>
      </c>
    </row>
    <row r="8" spans="1:22" ht="52.5" customHeight="1">
      <c r="A8" s="2" t="s">
        <v>27</v>
      </c>
      <c r="B8" s="3">
        <v>50</v>
      </c>
      <c r="C8" s="3">
        <v>31</v>
      </c>
      <c r="D8" s="3">
        <v>27</v>
      </c>
      <c r="E8" s="3">
        <v>40</v>
      </c>
      <c r="F8" s="3">
        <v>39</v>
      </c>
      <c r="G8" s="3">
        <v>13</v>
      </c>
      <c r="H8" s="3">
        <v>14</v>
      </c>
      <c r="I8" s="3">
        <v>5</v>
      </c>
      <c r="J8" s="3">
        <v>0</v>
      </c>
      <c r="K8" s="3">
        <f t="shared" si="1"/>
        <v>219</v>
      </c>
      <c r="L8" s="3">
        <f t="shared" si="2"/>
        <v>400</v>
      </c>
      <c r="M8" s="3">
        <f t="shared" si="3"/>
        <v>217</v>
      </c>
      <c r="N8" s="3">
        <f t="shared" si="4"/>
        <v>162</v>
      </c>
      <c r="O8" s="3">
        <f t="shared" si="5"/>
        <v>200</v>
      </c>
      <c r="P8" s="3">
        <f t="shared" si="6"/>
        <v>156</v>
      </c>
      <c r="Q8" s="3">
        <f t="shared" si="7"/>
        <v>39</v>
      </c>
      <c r="R8" s="3">
        <f t="shared" si="8"/>
        <v>28</v>
      </c>
      <c r="S8" s="3">
        <f t="shared" si="9"/>
        <v>5</v>
      </c>
      <c r="T8" s="3">
        <f t="shared" si="10"/>
        <v>0</v>
      </c>
      <c r="U8" s="3">
        <f t="shared" ref="U8:U10" si="12">SUM(L8:T8)</f>
        <v>1207</v>
      </c>
      <c r="V8" s="4">
        <f t="shared" si="11"/>
        <v>68.892694063926939</v>
      </c>
    </row>
    <row r="9" spans="1:22" ht="52.5" customHeight="1">
      <c r="A9" s="2" t="s">
        <v>28</v>
      </c>
      <c r="B9" s="3">
        <v>50</v>
      </c>
      <c r="C9" s="3">
        <v>38</v>
      </c>
      <c r="D9" s="3">
        <v>32</v>
      </c>
      <c r="E9" s="3">
        <v>26</v>
      </c>
      <c r="F9" s="3">
        <v>27</v>
      </c>
      <c r="G9" s="3">
        <v>25</v>
      </c>
      <c r="H9" s="3">
        <v>13</v>
      </c>
      <c r="I9" s="3">
        <v>8</v>
      </c>
      <c r="J9" s="3">
        <v>0</v>
      </c>
      <c r="K9" s="3">
        <f t="shared" si="1"/>
        <v>219</v>
      </c>
      <c r="L9" s="3">
        <f t="shared" si="2"/>
        <v>400</v>
      </c>
      <c r="M9" s="3">
        <f t="shared" si="3"/>
        <v>266</v>
      </c>
      <c r="N9" s="3">
        <f t="shared" si="4"/>
        <v>192</v>
      </c>
      <c r="O9" s="3">
        <f t="shared" si="5"/>
        <v>130</v>
      </c>
      <c r="P9" s="3">
        <f t="shared" si="6"/>
        <v>108</v>
      </c>
      <c r="Q9" s="3">
        <f t="shared" si="7"/>
        <v>75</v>
      </c>
      <c r="R9" s="3">
        <f t="shared" si="8"/>
        <v>26</v>
      </c>
      <c r="S9" s="3">
        <f t="shared" si="9"/>
        <v>8</v>
      </c>
      <c r="T9" s="3">
        <f t="shared" si="10"/>
        <v>0</v>
      </c>
      <c r="U9" s="3">
        <f t="shared" si="12"/>
        <v>1205</v>
      </c>
      <c r="V9" s="4">
        <f t="shared" si="11"/>
        <v>68.778538812785385</v>
      </c>
    </row>
    <row r="10" spans="1:22" ht="52.5" customHeight="1">
      <c r="A10" s="3"/>
      <c r="B10" s="3">
        <f t="shared" ref="B10:J10" si="13">SUM(B4:B9)</f>
        <v>295</v>
      </c>
      <c r="C10" s="3">
        <f t="shared" si="13"/>
        <v>187</v>
      </c>
      <c r="D10" s="3">
        <f t="shared" si="13"/>
        <v>174</v>
      </c>
      <c r="E10" s="3">
        <f t="shared" si="13"/>
        <v>154</v>
      </c>
      <c r="F10" s="3">
        <f t="shared" si="13"/>
        <v>130</v>
      </c>
      <c r="G10" s="3">
        <f t="shared" si="13"/>
        <v>74</v>
      </c>
      <c r="H10" s="3">
        <f t="shared" si="13"/>
        <v>57</v>
      </c>
      <c r="I10" s="3">
        <f t="shared" si="13"/>
        <v>23</v>
      </c>
      <c r="J10" s="3">
        <f t="shared" si="13"/>
        <v>1</v>
      </c>
      <c r="K10" s="3">
        <f>SUM(B10:J10)</f>
        <v>1095</v>
      </c>
      <c r="L10" s="3">
        <f>B10*8</f>
        <v>2360</v>
      </c>
      <c r="M10" s="3">
        <f>C10*7</f>
        <v>1309</v>
      </c>
      <c r="N10" s="3">
        <f>D10*6</f>
        <v>1044</v>
      </c>
      <c r="O10" s="3">
        <f>E10*5</f>
        <v>770</v>
      </c>
      <c r="P10" s="3">
        <f>F10*4</f>
        <v>520</v>
      </c>
      <c r="Q10" s="3">
        <f>G10*3</f>
        <v>222</v>
      </c>
      <c r="R10" s="3">
        <f>H10*2</f>
        <v>114</v>
      </c>
      <c r="S10" s="3">
        <f>I10*1</f>
        <v>23</v>
      </c>
      <c r="T10" s="3">
        <f>J10*0</f>
        <v>0</v>
      </c>
      <c r="U10" s="3">
        <f t="shared" si="12"/>
        <v>6362</v>
      </c>
      <c r="V10" s="4">
        <f>U10*12.5/K10</f>
        <v>72.625570776255714</v>
      </c>
    </row>
  </sheetData>
  <mergeCells count="2">
    <mergeCell ref="A1:V1"/>
    <mergeCell ref="A2:V2"/>
  </mergeCells>
  <pageMargins left="0.7" right="0.7" top="0.75" bottom="0.75" header="0.3" footer="0.3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Analysis-XII</vt:lpstr>
      <vt:lpstr>Analysis-X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2023-02-03T08:59:43Z</dcterms:created>
  <dcterms:modified xsi:type="dcterms:W3CDTF">2023-02-03T09:03:32Z</dcterms:modified>
</cp:coreProperties>
</file>